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Videos\"/>
    </mc:Choice>
  </mc:AlternateContent>
  <xr:revisionPtr revIDLastSave="0" documentId="13_ncr:1_{384FE882-E715-4EC9-8B5F-64DC15168D49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  <sheet name="BPMP" sheetId="3" r:id="rId2"/>
    <sheet name="REF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P11" i="1"/>
  <c r="L11" i="1" s="1"/>
  <c r="R10" i="1" l="1"/>
  <c r="Q10" i="1"/>
  <c r="L10" i="1" s="1"/>
  <c r="P10" i="1"/>
  <c r="R9" i="1"/>
  <c r="Q9" i="1"/>
  <c r="L9" i="1" s="1"/>
  <c r="P9" i="1"/>
  <c r="R8" i="1"/>
  <c r="Q8" i="1"/>
  <c r="P8" i="1"/>
  <c r="L8" i="1" s="1"/>
  <c r="R7" i="1"/>
  <c r="Q7" i="1"/>
  <c r="L7" i="1" s="1"/>
  <c r="P7" i="1"/>
  <c r="R6" i="1"/>
  <c r="Q6" i="1"/>
  <c r="P6" i="1"/>
  <c r="R5" i="1"/>
  <c r="Q5" i="1"/>
  <c r="P5" i="1"/>
  <c r="L5" i="1" l="1"/>
  <c r="L6" i="1"/>
</calcChain>
</file>

<file path=xl/sharedStrings.xml><?xml version="1.0" encoding="utf-8"?>
<sst xmlns="http://schemas.openxmlformats.org/spreadsheetml/2006/main" count="156" uniqueCount="102">
  <si>
    <t>NPWP Pemotong</t>
  </si>
  <si>
    <t>Masa Pajak</t>
  </si>
  <si>
    <t>Tahun Pajak</t>
  </si>
  <si>
    <t>Status Pegawai</t>
  </si>
  <si>
    <t>Nomor Passport</t>
  </si>
  <si>
    <t>Status</t>
  </si>
  <si>
    <t>Posisi</t>
  </si>
  <si>
    <t>Sertifikat/Fasilitas</t>
  </si>
  <si>
    <t>Kode Objek Pajak</t>
  </si>
  <si>
    <t>Penghasilan Kotor</t>
  </si>
  <si>
    <t>Tarif</t>
  </si>
  <si>
    <t>ID TKU</t>
  </si>
  <si>
    <t>Tgl Pemotongan</t>
  </si>
  <si>
    <t>Resident</t>
  </si>
  <si>
    <t>Foreign</t>
  </si>
  <si>
    <t>TK/0</t>
  </si>
  <si>
    <t>TK/1</t>
  </si>
  <si>
    <t>TK/2</t>
  </si>
  <si>
    <t>TK/3</t>
  </si>
  <si>
    <t>K/0</t>
  </si>
  <si>
    <t>K/1</t>
  </si>
  <si>
    <t>K/2</t>
  </si>
  <si>
    <t>K/3</t>
  </si>
  <si>
    <t>HB/0</t>
  </si>
  <si>
    <t>HB/1</t>
  </si>
  <si>
    <t>HB/2</t>
  </si>
  <si>
    <t>HB/3</t>
  </si>
  <si>
    <t>N/A</t>
  </si>
  <si>
    <t>DTP</t>
  </si>
  <si>
    <t>21-100-01</t>
  </si>
  <si>
    <t>NPWP/NIK/TIN</t>
  </si>
  <si>
    <t>ETC</t>
  </si>
  <si>
    <t>Nama Objek Pajak</t>
  </si>
  <si>
    <t>Penghasilan yang diterima oleh Pegawai Tetap termasuk Pegawai Negeri Sipil, Anggota Tentara Nasional Indonesia, Anggota Polisi Republik Indonesia atau Pejabat Negara</t>
  </si>
  <si>
    <t>Penghasilan yang diterima oleh Penerima Pensiun secara  teratur</t>
  </si>
  <si>
    <t>Penghasilan yang diterima oleh Pegawai tetap yang menerima fasilitas di daerah tertentu</t>
  </si>
  <si>
    <t>21-100-02</t>
  </si>
  <si>
    <t>21-100-32</t>
  </si>
  <si>
    <t>1234567890123456</t>
  </si>
  <si>
    <t>Kolom pada excel</t>
  </si>
  <si>
    <t>Kolom pada xml</t>
  </si>
  <si>
    <t>Petunjuk pengisian</t>
  </si>
  <si>
    <t>Contoh pengisian</t>
  </si>
  <si>
    <t>Keterangan tambahan</t>
  </si>
  <si>
    <t>TIN</t>
  </si>
  <si>
    <t>Diisi dengan NPWP pemotong</t>
  </si>
  <si>
    <t>TaxPeriodMonth</t>
  </si>
  <si>
    <t>Diisi dengan masa pajak pemotongan</t>
  </si>
  <si>
    <t>1</t>
  </si>
  <si>
    <t>TaxPeriodYear</t>
  </si>
  <si>
    <t>2025</t>
  </si>
  <si>
    <t>CounterpartOpt</t>
  </si>
  <si>
    <t>Diisi dengan status kewarganegaraan pegawai (karyawan asing atau tidak)</t>
  </si>
  <si>
    <t>CounterpartTin</t>
  </si>
  <si>
    <t>Diisi dengan NIK pegawai tetap</t>
  </si>
  <si>
    <t>0987654321098765</t>
  </si>
  <si>
    <t>CounterpartPassport</t>
  </si>
  <si>
    <t>Diisi dengan nomor paspor pegawai tetap (jika karyawan asing)</t>
  </si>
  <si>
    <t>StatusTaxExemption</t>
  </si>
  <si>
    <t>Diisi dengan status PTKP penerima penghasilan</t>
  </si>
  <si>
    <t>Position</t>
  </si>
  <si>
    <t>Diisi dengan posisi pegawai tetap</t>
  </si>
  <si>
    <t>Staff</t>
  </si>
  <si>
    <t>TaxCertificate</t>
  </si>
  <si>
    <t>Diisi dengan fasilitas perpajakan yang digunakan</t>
  </si>
  <si>
    <t>TaxObjectCode</t>
  </si>
  <si>
    <t>Diisi dengan kode objek pajak</t>
  </si>
  <si>
    <t>Gross</t>
  </si>
  <si>
    <t>Diisi dengan penghasilan bruto</t>
  </si>
  <si>
    <t>Rate</t>
  </si>
  <si>
    <t>Diisi dengan tarif yang sesuai dengan referensi kode objek pajak</t>
  </si>
  <si>
    <t>Jika tarif menggunakan koma, di export ke xml, excel secara otomatis akan merubah menjadi format desimal menggunakan titik</t>
  </si>
  <si>
    <t>IDPlaceOfBusinessActivity</t>
  </si>
  <si>
    <t>Diisi dengan ID TKU pemotong</t>
  </si>
  <si>
    <t>1234567890123456789012</t>
  </si>
  <si>
    <t>WithholdingDate</t>
  </si>
  <si>
    <t>Diisi dengan tanggal pemotongan</t>
  </si>
  <si>
    <t>Saat di export ke xml, excel secara otomatis akan merubah menjadi format YYYY-MM-DD</t>
  </si>
  <si>
    <t>Validasi</t>
  </si>
  <si>
    <t>NPWP Pemotong harus sama dengan NPWP login</t>
  </si>
  <si>
    <t>Tanggal pemotongan tidak boleh lebih rendah dari masa/tahun pajak bukti potong</t>
  </si>
  <si>
    <t>Jika menggunakan fasilitas perpajakan lainnya, tarif dapat diisi tidak sesuai dengan referensi kode objek pajak</t>
  </si>
  <si>
    <t>NPWP/NIK wajib valid</t>
  </si>
  <si>
    <t>TER A</t>
  </si>
  <si>
    <t>TER B</t>
  </si>
  <si>
    <t>TER C</t>
  </si>
  <si>
    <t>3303051207780004</t>
  </si>
  <si>
    <t>3303052303710002</t>
  </si>
  <si>
    <t>6210100911760002</t>
  </si>
  <si>
    <t>3303010904680001</t>
  </si>
  <si>
    <t>3303151509710001</t>
  </si>
  <si>
    <t>3303014706810003</t>
  </si>
  <si>
    <t>3303012606720004</t>
  </si>
  <si>
    <t xml:space="preserve">CAMAT </t>
  </si>
  <si>
    <t>SEKRETARIS KECAMATAN</t>
  </si>
  <si>
    <t>KASI PMD</t>
  </si>
  <si>
    <t>KASI PEMTRANTIBUM</t>
  </si>
  <si>
    <t>KASI KESRA</t>
  </si>
  <si>
    <t>KASUBAG PERENCANAAN DAN KEUANGAN</t>
  </si>
  <si>
    <t>STAFF KECAMATAN</t>
  </si>
  <si>
    <t>0001201391529000000000</t>
  </si>
  <si>
    <t>0001201391529000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</si>
</sst>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0" fillId="0" borderId="0" xfId="0" quotePrefix="1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right"/>
    </xf>
    <xf numFmtId="0" fontId="0" fillId="0" borderId="0" xfId="0" quotePrefix="1"/>
    <xf numFmtId="0" fontId="3" fillId="0" borderId="0" xfId="1" quotePrefix="1" applyAlignment="1">
      <alignment horizontal="left"/>
    </xf>
    <xf numFmtId="14" fontId="3" fillId="0" borderId="0" xfId="1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2" applyNumberFormat="1" applyFont="1"/>
    <xf numFmtId="0" fontId="0" fillId="0" borderId="0" xfId="0" applyNumberFormat="1"/>
    <xf numFmtId="0" fontId="4" fillId="0" borderId="0" xfId="0" applyFont="1"/>
    <xf numFmtId="4" fontId="4" fillId="0" borderId="0" xfId="0" applyNumberFormat="1" applyFont="1"/>
  </cellXfs>
  <cellStyles count="3">
    <cellStyle name="Comma" xfId="2" builtinId="3"/>
    <cellStyle name="Normal" xfId="0" builtinId="0"/>
    <cellStyle name="Normal 2" xfId="1" xr:uid="{00000000-0005-0000-0000-000002000000}"/>
  </cellStyles>
  <dxfs count="8"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 id="MONTHLYPAYROLL" elementFormDefault="qualified" attributeFormDefault="unqualified">
      <xsd:simpleType name="TinType">
        <xsd:restriction base="xsd:string">
          <xsd:pattern value="[0-9]{15,16}"/>
        </xsd:restriction>
      </xsd:simpleType>
      <xsd:simpleType name="NonEmptyStringType">
        <xsd:restriction base="xsd:string">
          <xsd:minLength value="1"/>
        </xsd:restriction>
      </xsd:simpleType>
      <xsd:simpleType name="TaxBaseRateType">
        <xsd:restriction base="xsd:decimal">
          <xsd:minExclusive value="0"/>
        </xsd:restriction>
      </xsd:simpleType>
      <xsd:simpleType name="TaxType">
        <xsd:restriction base="xsd:decimal">
          <xsd:minInclusive value="0"/>
        </xsd:restriction>
      </xsd:simpleType>
      <xsd:simpleType name="CounterpartOptType" final="restriction">
        <xsd:restriction base="xsd:string">
          <xsd:enumeration value="Resident"/>
          <xsd:enumeration value="Foreign"/>
        </xsd:restriction>
      </xsd:simpleType>
      <xsd:simpleType name="CountryType">
        <xsd:restriction base="xsd:string">
          <xsd:pattern value="[a-zA-Z]{3}"/>
        </xsd:restriction>
      </xsd:simpleType>
      <xsd:simpleType name="TaxCertificateType" final="restriction">
        <xsd:restriction base="xsd:string">
          <xsd:enumeration value="N/A"/>
          <xsd:enumeration value="DTP"/>
          <xsd:enumeration value="ECT"/>
        </xsd:restriction>
      </xsd:simpleType>
      <xsd:simpleType name="DocType" final="restriction">
        <xsd:restriction base="xsd:string">
          <xsd:enumeration value="TaxInvoice"/>
          <xsd:enumeration value="CommercialInvoice"/>
          <xsd:enumeration value="Announchment"/>
          <xsd:enumeration value="Contract"/>
          <xsd:enumeration value="PaymentProof"/>
          <xsd:enumeration value="DeedofEngangement"/>
          <xsd:enumeration value="DeedofGeneralMeetingStakeholder"/>
          <xsd:enumeration value="StatementLetter"/>
          <xsd:enumeration value="BankAccountNumber"/>
        </xsd:restriction>
      </xsd:simpleType>
      <xsd:element name="MmPayrollBulk" type="MmPayrollBulkType"/>
      <xsd:complexType name="MmPayrollBulkType">
        <xsd:sequence>
          <xsd:element name="TIN" type="TinType" maxOccurs="1" minOccurs="1"/>
          <xsd:element name="ListOfMmPayroll" minOccurs="1" maxOccurs="1" type="ListOfMmPayrollType"/>
        </xsd:sequence>
      </xsd:complexType>
      <xsd:complexType name="ListOfMmPayrollType">
        <xsd:sequence>
          <xsd:element name="MmPayroll" type="MmPayrollType" maxOccurs="unbounded" minOccurs="1"/>
        </xsd:sequence>
      </xsd:complexType>
      <xsd:simpleType name="PtkpType" final="restriction">
        <xsd:restriction base="xsd:string">
          <xsd:enumeration value="TK/0"/>
          <xsd:enumeration value="TK/1"/>
          <xsd:enumeration value="TK/2"/>
          <xsd:enumeration value="TK/3"/>
          <xsd:enumeration value="K/0"/>
          <xsd:enumeration value="K/1"/>
          <xsd:enumeration value="K/2"/>
          <xsd:enumeration value="K/3"/>
          <xsd:enumeration value="HB/0"/>
          <xsd:enumeration value="HB/1"/>
          <xsd:enumeration value="HB/2"/>
          <xsd:enumeration value="HB/3"/>
        </xsd:restriction>
      </xsd:simpleType>
      <xsd:complexType name="MmPayrollType">
        <xsd:sequence>
          <xsd:element name="TaxPeriodMonth" type="xsd:integer" nillable="false"/>
          <xsd:element name="TaxPeriodYear" type="xsd:integer" nillable="false"/>
          <xsd:element name="CounterpartOpt" type="CounterpartOptType"/>
          <xsd:element name="CounterpartPassport" type="xsd:string" nillable="true"/>
          <xsd:element name="CounterpartTin" type="xsd:string" nillable="true"/>
          <xsd:element name="StatusTaxExemption" type="PtkpType"/>
          <xsd:element name="Position" type="xsd:string" nillable="false"/>
          <xsd:element name="TaxCertificate" type="TaxCertificateType"/>
          <xsd:element name="TaxObjectCode" type="NonEmptyStringType"/>
          <xsd:element name="Gross" type="TaxBaseRateType"/>
          <xsd:element name="Rate" type="TaxType"/>
          <xsd:element name="IDPlaceOfBusinessActivity" type="xsd:string"/>
          <xsd:element name="WithholdingDate" type="xsd:date"/>
        </xsd:sequence>
      </xsd:complexType>
    </xsd:schema>
  </Schema>
  <Map ID="6" Name="MmPayrollBulk_Map" RootElement="MmPayrollBulk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4:N11" tableType="xml" totalsRowShown="0">
  <autoFilter ref="B4:N11" xr:uid="{00000000-0009-0000-0100-000002000000}"/>
  <tableColumns count="13">
    <tableColumn id="1" xr3:uid="{00000000-0010-0000-0000-000001000000}" uniqueName="TaxPeriodMonth" name="Masa Pajak">
      <xmlColumnPr mapId="6" xpath="/MmPayrollBulk/ListOfMmPayroll/MmPayroll/TaxPeriodMonth" xmlDataType="integer"/>
    </tableColumn>
    <tableColumn id="2" xr3:uid="{00000000-0010-0000-0000-000002000000}" uniqueName="TaxPeriodYear" name="Tahun Pajak">
      <xmlColumnPr mapId="6" xpath="/MmPayrollBulk/ListOfMmPayroll/MmPayroll/TaxPeriodYear" xmlDataType="integer"/>
    </tableColumn>
    <tableColumn id="3" xr3:uid="{00000000-0010-0000-0000-000003000000}" uniqueName="CounterpartOpt" name="Status Pegawai" dataDxfId="7">
      <xmlColumnPr mapId="6" xpath="/MmPayrollBulk/ListOfMmPayroll/MmPayroll/CounterpartOpt" xmlDataType="string"/>
    </tableColumn>
    <tableColumn id="4" xr3:uid="{00000000-0010-0000-0000-000004000000}" uniqueName="CounterpartTin" name="NPWP/NIK/TIN" dataDxfId="6">
      <xmlColumnPr mapId="6" xpath="/MmPayrollBulk/ListOfMmPayroll/MmPayroll/CounterpartTin" xmlDataType="string"/>
    </tableColumn>
    <tableColumn id="6" xr3:uid="{00000000-0010-0000-0000-000006000000}" uniqueName="CounterpartPassport" name="Nomor Passport">
      <xmlColumnPr mapId="6" xpath="/MmPayrollBulk/ListOfMmPayroll/MmPayroll/CounterpartPassport" xmlDataType="string"/>
    </tableColumn>
    <tableColumn id="8" xr3:uid="{00000000-0010-0000-0000-000008000000}" uniqueName="StatusTaxExemption" name="Status" dataDxfId="5">
      <xmlColumnPr mapId="6" xpath="/MmPayrollBulk/ListOfMmPayroll/MmPayroll/StatusTaxExemption" xmlDataType="string"/>
    </tableColumn>
    <tableColumn id="9" xr3:uid="{00000000-0010-0000-0000-000009000000}" uniqueName="Position" name="Posisi">
      <xmlColumnPr mapId="6" xpath="/MmPayrollBulk/ListOfMmPayroll/MmPayroll/Position" xmlDataType="string"/>
    </tableColumn>
    <tableColumn id="10" xr3:uid="{00000000-0010-0000-0000-00000A000000}" uniqueName="TaxCertificate" name="Sertifikat/Fasilitas" dataDxfId="4">
      <xmlColumnPr mapId="6" xpath="/MmPayrollBulk/ListOfMmPayroll/MmPayroll/TaxCertificate" xmlDataType="string"/>
    </tableColumn>
    <tableColumn id="11" xr3:uid="{00000000-0010-0000-0000-00000B000000}" uniqueName="TaxObjectCode" name="Kode Objek Pajak" dataDxfId="3">
      <xmlColumnPr mapId="6" xpath="/MmPayrollBulk/ListOfMmPayroll/MmPayroll/TaxObjectCode" xmlDataType="string"/>
    </tableColumn>
    <tableColumn id="12" xr3:uid="{00000000-0010-0000-0000-00000C000000}" uniqueName="Gross" name="Penghasilan Kotor">
      <xmlColumnPr mapId="6" xpath="/MmPayrollBulk/ListOfMmPayroll/MmPayroll/Gross" xmlDataType="decimal"/>
    </tableColumn>
    <tableColumn id="16" xr3:uid="{00000000-0010-0000-0000-000010000000}" uniqueName="Rate" name="Tarif" dataDxfId="2">
      <calculatedColumnFormula>IF(OR(G5="TK/0",G5="TK/1",G5="K/0",G5="HB/0",G5="HB/1"),P5,IF(OR(G5="TK/2",G5="TK/3",G5="K/1",G5="K/2",G5="HB/2",G5="HB/3"),Q5,R5))</calculatedColumnFormula>
      <xmlColumnPr mapId="6" xpath="/MmPayrollBulk/ListOfMmPayroll/MmPayroll/Rate" xmlDataType="decimal"/>
    </tableColumn>
    <tableColumn id="13" xr3:uid="{00000000-0010-0000-0000-00000D000000}" uniqueName="IDPlaceOfBusinessActivity" name="ID TKU" dataDxfId="1">
      <xmlColumnPr mapId="6" xpath="/MmPayrollBulk/ListOfMmPayroll/MmPayroll/IDPlaceOfBusinessActivity" xmlDataType="string"/>
    </tableColumn>
    <tableColumn id="15" xr3:uid="{00000000-0010-0000-0000-00000F000000}" uniqueName="WithholdingDate" name="Tgl Pemotongan" dataDxfId="0">
      <xmlColumnPr mapId="6" xpath="/MmPayrollBulk/ListOfMmPayroll/MmPayroll/WithholdingDate" xmlDataType="dat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" xr6:uid="{00000000-000C-0000-FFFF-FFFF01000000}" r="B1" connectionId="0">
    <xmlCellPr id="1" xr6:uid="{00000000-0010-0000-0100-000001000000}" uniqueName="TIN">
      <xmlPr mapId="6" xpath="/MmPayrollBulk/TI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B1" zoomScale="70" zoomScaleNormal="70" workbookViewId="0">
      <selection activeCell="I26" sqref="I26"/>
    </sheetView>
  </sheetViews>
  <sheetFormatPr defaultRowHeight="14.5" x14ac:dyDescent="0.35"/>
  <cols>
    <col min="1" max="1" width="20" customWidth="1"/>
    <col min="2" max="2" width="17.26953125" bestFit="1" customWidth="1"/>
    <col min="3" max="3" width="13.81640625" bestFit="1" customWidth="1"/>
    <col min="4" max="4" width="16.7265625" bestFit="1" customWidth="1"/>
    <col min="5" max="5" width="25.36328125" customWidth="1"/>
    <col min="6" max="6" width="17.54296875" bestFit="1" customWidth="1"/>
    <col min="7" max="7" width="8.7265625" bestFit="1" customWidth="1"/>
    <col min="8" max="8" width="10.54296875" bestFit="1" customWidth="1"/>
    <col min="9" max="9" width="19.7265625" bestFit="1" customWidth="1"/>
    <col min="10" max="10" width="18.81640625" bestFit="1" customWidth="1"/>
    <col min="11" max="11" width="19.54296875" bestFit="1" customWidth="1"/>
    <col min="12" max="12" width="7.26953125" bestFit="1" customWidth="1"/>
    <col min="13" max="13" width="24.54296875" bestFit="1" customWidth="1"/>
    <col min="14" max="14" width="17.7265625" bestFit="1" customWidth="1"/>
    <col min="16" max="16" width="10.54296875" bestFit="1" customWidth="1"/>
    <col min="18" max="18" width="10.54296875" bestFit="1" customWidth="1"/>
  </cols>
  <sheetData>
    <row r="1" spans="1:22" x14ac:dyDescent="0.35">
      <c r="A1" t="s">
        <v>0</v>
      </c>
      <c r="B1" s="3" t="s">
        <v>101</v>
      </c>
    </row>
    <row r="4" spans="1:22" x14ac:dyDescent="0.35">
      <c r="B4" t="s">
        <v>1</v>
      </c>
      <c r="C4" t="s">
        <v>2</v>
      </c>
      <c r="D4" t="s">
        <v>3</v>
      </c>
      <c r="E4" t="s">
        <v>30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P4" t="s">
        <v>83</v>
      </c>
      <c r="Q4" t="s">
        <v>84</v>
      </c>
      <c r="R4" t="s">
        <v>85</v>
      </c>
    </row>
    <row r="5" spans="1:22" x14ac:dyDescent="0.35">
      <c r="B5">
        <v>5</v>
      </c>
      <c r="C5">
        <v>2025</v>
      </c>
      <c r="D5" s="1" t="s">
        <v>13</v>
      </c>
      <c r="E5" s="3" t="s">
        <v>86</v>
      </c>
      <c r="F5" s="1"/>
      <c r="G5" s="1" t="s">
        <v>21</v>
      </c>
      <c r="H5" s="14" t="s">
        <v>93</v>
      </c>
      <c r="I5" s="1" t="s">
        <v>27</v>
      </c>
      <c r="J5" s="1" t="s">
        <v>29</v>
      </c>
      <c r="K5" s="15">
        <v>14820637</v>
      </c>
      <c r="L5" s="8">
        <f>IF(OR(G5="TK/0",G5="TK/1",G5="K/0",G5="HB/0",G5="HB/1"),P5,IF(OR(G5="TK/2",G5="TK/3",G5="K/1",G5="K/2",G5="HB/2",G5="HB/3"),Q5,R5))</f>
        <v>5</v>
      </c>
      <c r="M5" s="3" t="s">
        <v>100</v>
      </c>
      <c r="N5" s="2">
        <v>45778</v>
      </c>
      <c r="P5" s="12">
        <f t="shared" ref="P5:P10" si="0">IF(K5&lt;=5400000,0,IF(AND(K5&gt;5400001,K5&lt;=5650000),0.25,IF(AND(K5&gt;5650001,K5&lt;=5950000),0.5,IF(AND(K5&gt;5950001,K5&lt;=6300000),0.75,IF(AND(K5&gt;6300001,K5&lt;=6750000),1,IF(AND(K5&gt;6750001,K5&lt;=7500000),1.25,IF(AND(K5&gt;7500001,K5&lt;=8550000),1.5,IF(AND(K5&gt;8550001,K5&lt;=9650000),1.75,IF(AND(K5&gt;9650001,K5&lt;=10050000),2,IF(AND(K5&gt;10050001,K5&lt;=10350000),2.25,IF(AND(K5&gt;10350001,K5&lt;=10700000),2.5,IF(AND(K5&gt;10700001,K5&lt;=11050000),3,IF(AND(K5&gt;11050001,K5&lt;=11600000),3.5,IF(AND(K5&gt;11600001,K5&lt;=12500000),4,IF(AND(K5&gt;12500001,K5&lt;=13750000),5,IF(AND(K5&gt;13750001,K5&lt;=15100000),6,IF(AND(K5&gt;15100001,K5&lt;=16950000),7,IF(AND(K5&gt;16950001,K5&lt;=19750000),8,IF(AND(K5&gt;19750001,K5&lt;=24150000),9,IF(AND(K5&gt;24150001,K5&lt;=26450000),10,IF(AND(K5&gt;26450001,K5&lt;=28000000),11,IF(AND(K5&gt;28000001,K5&lt;=30050000),12,IF(AND(K5&gt;30050001,K5&lt;=32400000),13,IF(AND(K5&gt;32400001,K5&lt;=35400000),14,IF(AND(K5&gt;35400001,K5&lt;=39100000),15,IF(AND(K5&gt;39100001,K5&lt;=43850000),16,IF(AND(K5&gt;43850001,K5&lt;=47800000),17,IF(AND(K5&gt;47800001,K5&lt;=51400000),18,IF(AND(K5&gt;51400001,K5&lt;=56300000),19,IF(AND(K5&gt;56300001,K5&lt;=62200000),20,IF(AND(K5&gt;62200001,K5&lt;=68600000),21,IF(AND(K5&gt;68600001,K5&lt;=77500000),22,IF(AND(K5&gt;77500001,K5&lt;=89000000),23,IF(AND(K5&gt;89000001,K5&lt;=103000000),24,IF(AND(K5&gt;103000001,K5&lt;=125000000),25,IF(AND(K5&gt;125000001,K5&lt;=157000000),26,IF(AND(K5&gt;157000001,K5&lt;=206000000),27,IF(AND(K5&gt;206000001,K5&lt;=337000000),28,IF(AND(K5&gt;337000001,K5&lt;=454000000),29,IF(AND(K5&gt;454000001,K5&lt;=550000000),30,IF(AND(K5&gt;550000001,K5&lt;=695000000),31,IF(AND(K5&gt;695000001,K5&lt;=910000000),32,IF(AND(K5&gt;910000001,K5&lt;=1400000000),33,34)))))))))))))))))))))))))))))))))))))))))))</f>
        <v>6</v>
      </c>
      <c r="Q5" s="12">
        <f t="shared" ref="Q5:Q10" si="1">IF(K5&lt;=6200000,0,IF(AND(K5&gt;6200001,K5&lt;=6500000),0.25,IF(AND(K5&gt;6500001,K5&lt;=6850000),0.5,IF(AND(K5&gt;6850001,K5&lt;=7300000),0.75,IF(AND(K5&gt;7300001,K5&lt;=9200000),1,IF(AND(K5&gt;9200001,K5&lt;=10750000),1.5,IF(AND(K5&gt;10750001,K5&lt;=11250000),2,IF(AND(K5&gt;11250001,K5&lt;=11600000),2.5,IF(AND(K5&gt;11600001,K5&lt;=12600000),3,IF(AND(K5&gt;12600001,K5&lt;=13600000),4,IF(AND(K5&gt;13600001,K5&lt;=14950000),5,IF(AND(K5&gt;14950001,K5&lt;=16400000),6,IF(AND(K5&gt;16400001,K5&lt;=18450000),7,IF(AND(K5&gt;18450001,K5&lt;=21850000),8,IF(AND(K5&gt;21850001,K5&lt;=26000000),9,IF(AND(K5&gt;26000001,K5&lt;=27700000),10,IF(AND(K5&gt;27700001,K5&lt;=29350000),11,IF(AND(K5&gt;29350001,K5&lt;=31450000),12,IF(AND(K5&gt;31450001,K5&lt;=33950000),13,IF(AND(K5&gt;33950001,K5&lt;=37100000),14,IF(AND(K5&gt;37100001,K5&lt;=41100000),15,IF(AND(K5&gt;41100001,K5&lt;=45800000),16,IF(AND(K5&gt;45800001,K5&lt;=49500000),17,IF(AND(K5&gt;49500001,K5&lt;=53800000),18,IF(AND(K5&gt;53800001,K5&lt;=58500000),19,IF(AND(K5&gt;58500001,K5&lt;=64000000),20,IF(AND(K5&gt;64000001,K5&lt;=71000000),21,IF(AND(K5&gt;71000001,K5&lt;=80000000),22,IF(AND(K5&gt;80000001,K5&lt;=93000000),23,IF(AND(K5&gt;93000001,K5&lt;=109000000),24,IF(AND(K5&gt;109000001,K5&lt;=129000000),25,IF(AND(K5&gt;129000001,K5&lt;=163000000),26,IF(AND(K5&gt;163000001,K5&lt;=211000000),27,IF(AND(K5&gt;211000001,K5&lt;=374000000),28,IF(AND(K5&gt;374000001,K5&lt;=459000000),29,IF(AND(K5&gt;459000001,K5&lt;=555000000),30,IF(AND(K5&gt;555000001,K5&lt;=704000000),31,IF(AND(K5&gt;704000001,K5&lt;=957000000),32,IF(AND(K5&gt;957000001,K5&lt;=1405000000),33,34)))))))))))))))))))))))))))))))))))))))</f>
        <v>5</v>
      </c>
      <c r="R5" s="12">
        <f t="shared" ref="R5:R10" si="2">IF(K5&lt;=6600000,0,IF(AND(K5&gt;6600001,K5&lt;=6950000),0.25,IF(AND(K5&gt;6950001,K5&lt;=7350000),0.5,IF(AND(K5&gt;7350001,K5&lt;=7800000),0.75,IF(AND(K5&gt;7800001,K5&lt;=8850000),1,IF(AND(K5&gt;8850001,K5&lt;=9800000),1.25,IF(AND(K5&gt;9800001,K5&lt;=10950000),1.5,IF(AND(K5&gt;10950001,K5&lt;=11200000),1.75,IF(AND(K5&gt;11200001,K5&lt;=12050000),2,IF(AND(K5&gt;12050001,K5&lt;=12950000),3,IF(AND(K5&gt;12950001,K5&lt;=14150000),4,IF(AND(K5&gt;14150001,K5&lt;=15550000),5,IF(AND(K5&gt;15550001,K5&lt;=17050000),6,IF(AND(K5&gt;17050001,K5&lt;=19500000),7,IF(AND(K5&gt;19500001,K5&lt;=22700000),8,IF(AND(K5&gt;22700001,K5&lt;=26600000),9,IF(AND(K5&gt;26600001,K5&lt;=28100000),10,IF(AND(K5&gt;28100001,K5&lt;=30100000),11,IF(AND(K5&gt;30100001,K5&lt;=32600000),12,IF(AND(K5&gt;32600001,K5&lt;=35400000),13,IF(AND(K5&gt;35400001,K5&lt;=38900000),14,IF(AND(K5&gt;38900001,K5&lt;=43000000),15,IF(AND(K5&gt;43000001,K5&lt;=47400000),16,IF(AND(K5&gt;47400001,K5&lt;=51200000),17,IF(AND(K5&gt;51200001,K5&lt;=55800000),18,IF(AND(K5&gt;55800001,K5&lt;=60400000),19,IF(AND(K5&gt;60400001,K5&lt;=66700000),20,IF(AND(K5&gt;66700001,K5&lt;=74500000),21,IF(AND(K5&gt;74500001,K5&lt;=83200000),22,IF(AND(K5&gt;83200001,K5&lt;=95600000),23,IF(AND(K5&gt;95600001,K5&lt;=110000000),24,IF(AND(K5&gt;110000001,K5&lt;=134000000),25,IF(AND(K5&gt;134000001,K5&lt;=169000000),26,IF(AND(K5&gt;169000001,K5&lt;=221000000),27,IF(AND(K5&gt;221000001,K5&lt;=390000000),28,IF(AND(K5&gt;390000001,K5&lt;=463000000),29,IF(AND(K5&gt;463000001,K5&lt;=561000000),30,IF(AND(K5&gt;561000001,K5&lt;=709000000),31,IF(AND(K5&gt;709000001,K5&lt;=965000000),32,IF(AND(K5&gt;965000001,K5&lt;=1419000000),33,34))))))))))))))))))))))))))))))))))))))))</f>
        <v>5</v>
      </c>
      <c r="S5" s="12"/>
      <c r="T5" s="12"/>
      <c r="U5" s="12"/>
      <c r="V5" s="13"/>
    </row>
    <row r="6" spans="1:22" x14ac:dyDescent="0.35">
      <c r="B6">
        <v>5</v>
      </c>
      <c r="C6">
        <v>2025</v>
      </c>
      <c r="D6" s="1" t="s">
        <v>13</v>
      </c>
      <c r="E6" s="3" t="s">
        <v>87</v>
      </c>
      <c r="F6" s="1"/>
      <c r="G6" s="1" t="s">
        <v>15</v>
      </c>
      <c r="H6" s="1" t="s">
        <v>94</v>
      </c>
      <c r="I6" s="1" t="s">
        <v>27</v>
      </c>
      <c r="J6" s="1" t="s">
        <v>29</v>
      </c>
      <c r="K6" s="15">
        <v>11610212</v>
      </c>
      <c r="L6" s="8">
        <f t="shared" ref="L6:L10" si="3">IF(OR(G6="TK/0",G6="TK/1",G6="K/0",G6="HB/0",G6="HB/1"),P6,IF(OR(G6="TK/2",G6="TK/3",G6="K/1",G6="K/2",G6="HB/2",G6="HB/3"),Q6,R6))</f>
        <v>4</v>
      </c>
      <c r="M6" s="3" t="s">
        <v>100</v>
      </c>
      <c r="N6" s="2">
        <v>45778</v>
      </c>
      <c r="P6" s="12">
        <f t="shared" si="0"/>
        <v>4</v>
      </c>
      <c r="Q6" s="12">
        <f t="shared" si="1"/>
        <v>3</v>
      </c>
      <c r="R6" s="12">
        <f t="shared" si="2"/>
        <v>2</v>
      </c>
      <c r="S6" s="12"/>
      <c r="T6" s="12"/>
      <c r="U6" s="12"/>
      <c r="V6" s="13"/>
    </row>
    <row r="7" spans="1:22" x14ac:dyDescent="0.35">
      <c r="B7">
        <v>5</v>
      </c>
      <c r="C7">
        <v>2025</v>
      </c>
      <c r="D7" s="1" t="s">
        <v>13</v>
      </c>
      <c r="E7" s="3" t="s">
        <v>88</v>
      </c>
      <c r="F7" s="1"/>
      <c r="G7" s="1" t="s">
        <v>21</v>
      </c>
      <c r="H7" s="1" t="s">
        <v>95</v>
      </c>
      <c r="I7" s="1" t="s">
        <v>27</v>
      </c>
      <c r="J7" s="1" t="s">
        <v>29</v>
      </c>
      <c r="K7" s="15">
        <v>9175389</v>
      </c>
      <c r="L7" s="8">
        <f>IF(OR(G7="TK/0",G7="TK/1",G7="K/0",G7="HB/0",G7="HB/1"),P7,IF(OR(G7="TK/2",G7="TK/3",G7="K/1",G7="K/2",G7="HB/2",G7="HB/3"),Q7,R7))</f>
        <v>1</v>
      </c>
      <c r="M7" s="3" t="s">
        <v>100</v>
      </c>
      <c r="N7" s="2">
        <v>45778</v>
      </c>
      <c r="P7" s="12">
        <f t="shared" si="0"/>
        <v>1.75</v>
      </c>
      <c r="Q7" s="12">
        <f t="shared" si="1"/>
        <v>1</v>
      </c>
      <c r="R7" s="12">
        <f t="shared" si="2"/>
        <v>1.25</v>
      </c>
      <c r="S7" s="12"/>
      <c r="T7" s="12"/>
      <c r="U7" s="12"/>
      <c r="V7" s="13"/>
    </row>
    <row r="8" spans="1:22" x14ac:dyDescent="0.35">
      <c r="B8">
        <v>5</v>
      </c>
      <c r="C8">
        <v>2025</v>
      </c>
      <c r="D8" s="1" t="s">
        <v>13</v>
      </c>
      <c r="E8" s="3" t="s">
        <v>89</v>
      </c>
      <c r="F8" s="1"/>
      <c r="G8" s="1" t="s">
        <v>19</v>
      </c>
      <c r="H8" s="14" t="s">
        <v>96</v>
      </c>
      <c r="I8" s="1" t="s">
        <v>27</v>
      </c>
      <c r="J8" s="1" t="s">
        <v>29</v>
      </c>
      <c r="K8" s="15">
        <v>8179687</v>
      </c>
      <c r="L8" s="8">
        <f t="shared" si="3"/>
        <v>1.5</v>
      </c>
      <c r="M8" s="3" t="s">
        <v>100</v>
      </c>
      <c r="N8" s="2">
        <v>45778</v>
      </c>
      <c r="P8" s="12">
        <f t="shared" si="0"/>
        <v>1.5</v>
      </c>
      <c r="Q8" s="12">
        <f t="shared" si="1"/>
        <v>1</v>
      </c>
      <c r="R8" s="12">
        <f t="shared" si="2"/>
        <v>1</v>
      </c>
      <c r="S8" s="12"/>
      <c r="T8" s="12"/>
      <c r="U8" s="12"/>
      <c r="V8" s="13"/>
    </row>
    <row r="9" spans="1:22" x14ac:dyDescent="0.35">
      <c r="B9">
        <v>5</v>
      </c>
      <c r="C9">
        <v>2025</v>
      </c>
      <c r="D9" s="1" t="s">
        <v>13</v>
      </c>
      <c r="E9" s="3" t="s">
        <v>90</v>
      </c>
      <c r="F9" s="1"/>
      <c r="G9" s="1" t="s">
        <v>21</v>
      </c>
      <c r="H9" s="14" t="s">
        <v>97</v>
      </c>
      <c r="I9" s="1" t="s">
        <v>27</v>
      </c>
      <c r="J9" s="1" t="s">
        <v>29</v>
      </c>
      <c r="K9" s="15">
        <v>9960993</v>
      </c>
      <c r="L9" s="8">
        <f>IF(OR(G9="TK/0",G9="TK/1",G9="K/0",G9="HB/0",G9="HB/1"),P9,IF(OR(G9="TK/2",G9="TK/3",G9="K/1",G9="K/2",G9="HB/2",G9="HB/3"),Q9,R9))</f>
        <v>1.5</v>
      </c>
      <c r="M9" s="3" t="s">
        <v>100</v>
      </c>
      <c r="N9" s="2">
        <v>45778</v>
      </c>
      <c r="P9" s="12">
        <f t="shared" si="0"/>
        <v>2</v>
      </c>
      <c r="Q9" s="12">
        <f t="shared" si="1"/>
        <v>1.5</v>
      </c>
      <c r="R9" s="12">
        <f t="shared" si="2"/>
        <v>1.5</v>
      </c>
      <c r="S9" s="12"/>
      <c r="T9" s="12"/>
      <c r="U9" s="12"/>
      <c r="V9" s="13"/>
    </row>
    <row r="10" spans="1:22" x14ac:dyDescent="0.35">
      <c r="B10">
        <v>5</v>
      </c>
      <c r="C10">
        <v>2025</v>
      </c>
      <c r="D10" s="1" t="s">
        <v>13</v>
      </c>
      <c r="E10" s="3" t="s">
        <v>91</v>
      </c>
      <c r="F10" s="1"/>
      <c r="G10" s="1" t="s">
        <v>17</v>
      </c>
      <c r="H10" s="14" t="s">
        <v>98</v>
      </c>
      <c r="I10" s="1" t="s">
        <v>27</v>
      </c>
      <c r="J10" s="1" t="s">
        <v>29</v>
      </c>
      <c r="K10" s="15">
        <v>8906564</v>
      </c>
      <c r="L10" s="8">
        <f t="shared" si="3"/>
        <v>1</v>
      </c>
      <c r="M10" s="3" t="s">
        <v>100</v>
      </c>
      <c r="N10" s="2">
        <v>45778</v>
      </c>
      <c r="P10" s="12">
        <f t="shared" si="0"/>
        <v>1.75</v>
      </c>
      <c r="Q10" s="12">
        <f t="shared" si="1"/>
        <v>1</v>
      </c>
      <c r="R10" s="12">
        <f t="shared" si="2"/>
        <v>1.25</v>
      </c>
      <c r="S10" s="12"/>
      <c r="T10" s="12"/>
      <c r="U10" s="12"/>
      <c r="V10" s="13"/>
    </row>
    <row r="11" spans="1:22" x14ac:dyDescent="0.35">
      <c r="B11">
        <v>5</v>
      </c>
      <c r="C11">
        <v>2025</v>
      </c>
      <c r="D11" s="1" t="s">
        <v>13</v>
      </c>
      <c r="E11" s="3" t="s">
        <v>92</v>
      </c>
      <c r="G11" s="1" t="s">
        <v>19</v>
      </c>
      <c r="H11" s="14" t="s">
        <v>99</v>
      </c>
      <c r="I11" s="1" t="s">
        <v>27</v>
      </c>
      <c r="J11" s="1" t="s">
        <v>29</v>
      </c>
      <c r="K11" s="15">
        <v>7143350</v>
      </c>
      <c r="L11" s="8">
        <f>IF(OR(G11="TK/0",G11="TK/1",G11="K/0",G11="HB/0",G11="HB/1"),P11,IF(OR(G11="TK/2",G11="TK/3",G11="K/1",G11="K/2",G11="HB/2",G11="HB/3"),Q11,R11))</f>
        <v>1.25</v>
      </c>
      <c r="M11" s="3" t="s">
        <v>100</v>
      </c>
      <c r="N11" s="2">
        <v>45778</v>
      </c>
      <c r="P11" s="12">
        <f t="shared" ref="P11" si="4">IF(K11&lt;=5400000,0,IF(AND(K11&gt;5400001,K11&lt;=5650000),0.25,IF(AND(K11&gt;5650001,K11&lt;=5950000),0.5,IF(AND(K11&gt;5950001,K11&lt;=6300000),0.75,IF(AND(K11&gt;6300001,K11&lt;=6750000),1,IF(AND(K11&gt;6750001,K11&lt;=7500000),1.25,IF(AND(K11&gt;7500001,K11&lt;=8550000),1.5,IF(AND(K11&gt;8550001,K11&lt;=9650000),1.75,IF(AND(K11&gt;9650001,K11&lt;=10050000),2,IF(AND(K11&gt;10050001,K11&lt;=10350000),2.25,IF(AND(K11&gt;10350001,K11&lt;=10700000),2.5,IF(AND(K11&gt;10700001,K11&lt;=11050000),3,IF(AND(K11&gt;11050001,K11&lt;=11600000),3.5,IF(AND(K11&gt;11600001,K11&lt;=12500000),4,IF(AND(K11&gt;12500001,K11&lt;=13750000),5,IF(AND(K11&gt;13750001,K11&lt;=15100000),6,IF(AND(K11&gt;15100001,K11&lt;=16950000),7,IF(AND(K11&gt;16950001,K11&lt;=19750000),8,IF(AND(K11&gt;19750001,K11&lt;=24150000),9,IF(AND(K11&gt;24150001,K11&lt;=26450000),10,IF(AND(K11&gt;26450001,K11&lt;=28000000),11,IF(AND(K11&gt;28000001,K11&lt;=30050000),12,IF(AND(K11&gt;30050001,K11&lt;=32400000),13,IF(AND(K11&gt;32400001,K11&lt;=35400000),14,IF(AND(K11&gt;35400001,K11&lt;=39100000),15,IF(AND(K11&gt;39100001,K11&lt;=43850000),16,IF(AND(K11&gt;43850001,K11&lt;=47800000),17,IF(AND(K11&gt;47800001,K11&lt;=51400000),18,IF(AND(K11&gt;51400001,K11&lt;=56300000),19,IF(AND(K11&gt;56300001,K11&lt;=62200000),20,IF(AND(K11&gt;62200001,K11&lt;=68600000),21,IF(AND(K11&gt;68600001,K11&lt;=77500000),22,IF(AND(K11&gt;77500001,K11&lt;=89000000),23,IF(AND(K11&gt;89000001,K11&lt;=103000000),24,IF(AND(K11&gt;103000001,K11&lt;=125000000),25,IF(AND(K11&gt;125000001,K11&lt;=157000000),26,IF(AND(K11&gt;157000001,K11&lt;=206000000),27,IF(AND(K11&gt;206000001,K11&lt;=337000000),28,IF(AND(K11&gt;337000001,K11&lt;=454000000),29,IF(AND(K11&gt;454000001,K11&lt;=550000000),30,IF(AND(K11&gt;550000001,K11&lt;=695000000),31,IF(AND(K11&gt;695000001,K11&lt;=910000000),32,IF(AND(K11&gt;910000001,K11&lt;=1400000000),33,34)))))))))))))))))))))))))))))))))))))))))))</f>
        <v>1.25</v>
      </c>
      <c r="Q11" s="12">
        <f t="shared" ref="Q11" si="5">IF(K11&lt;=6200000,0,IF(AND(K11&gt;6200001,K11&lt;=6500000),0.25,IF(AND(K11&gt;6500001,K11&lt;=6850000),0.5,IF(AND(K11&gt;6850001,K11&lt;=7300000),0.75,IF(AND(K11&gt;7300001,K11&lt;=9200000),1,IF(AND(K11&gt;9200001,K11&lt;=10750000),1.5,IF(AND(K11&gt;10750001,K11&lt;=11250000),2,IF(AND(K11&gt;11250001,K11&lt;=11600000),2.5,IF(AND(K11&gt;11600001,K11&lt;=12600000),3,IF(AND(K11&gt;12600001,K11&lt;=13600000),4,IF(AND(K11&gt;13600001,K11&lt;=14950000),5,IF(AND(K11&gt;14950001,K11&lt;=16400000),6,IF(AND(K11&gt;16400001,K11&lt;=18450000),7,IF(AND(K11&gt;18450001,K11&lt;=21850000),8,IF(AND(K11&gt;21850001,K11&lt;=26000000),9,IF(AND(K11&gt;26000001,K11&lt;=27700000),10,IF(AND(K11&gt;27700001,K11&lt;=29350000),11,IF(AND(K11&gt;29350001,K11&lt;=31450000),12,IF(AND(K11&gt;31450001,K11&lt;=33950000),13,IF(AND(K11&gt;33950001,K11&lt;=37100000),14,IF(AND(K11&gt;37100001,K11&lt;=41100000),15,IF(AND(K11&gt;41100001,K11&lt;=45800000),16,IF(AND(K11&gt;45800001,K11&lt;=49500000),17,IF(AND(K11&gt;49500001,K11&lt;=53800000),18,IF(AND(K11&gt;53800001,K11&lt;=58500000),19,IF(AND(K11&gt;58500001,K11&lt;=64000000),20,IF(AND(K11&gt;64000001,K11&lt;=71000000),21,IF(AND(K11&gt;71000001,K11&lt;=80000000),22,IF(AND(K11&gt;80000001,K11&lt;=93000000),23,IF(AND(K11&gt;93000001,K11&lt;=109000000),24,IF(AND(K11&gt;109000001,K11&lt;=129000000),25,IF(AND(K11&gt;129000001,K11&lt;=163000000),26,IF(AND(K11&gt;163000001,K11&lt;=211000000),27,IF(AND(K11&gt;211000001,K11&lt;=374000000),28,IF(AND(K11&gt;374000001,K11&lt;=459000000),29,IF(AND(K11&gt;459000001,K11&lt;=555000000),30,IF(AND(K11&gt;555000001,K11&lt;=704000000),31,IF(AND(K11&gt;704000001,K11&lt;=957000000),32,IF(AND(K11&gt;957000001,K11&lt;=1405000000),33,34)))))))))))))))))))))))))))))))))))))))</f>
        <v>0.75</v>
      </c>
      <c r="R11" s="12">
        <f t="shared" ref="R11" si="6">IF(K11&lt;=6600000,0,IF(AND(K11&gt;6600001,K11&lt;=6950000),0.25,IF(AND(K11&gt;6950001,K11&lt;=7350000),0.5,IF(AND(K11&gt;7350001,K11&lt;=7800000),0.75,IF(AND(K11&gt;7800001,K11&lt;=8850000),1,IF(AND(K11&gt;8850001,K11&lt;=9800000),1.25,IF(AND(K11&gt;9800001,K11&lt;=10950000),1.5,IF(AND(K11&gt;10950001,K11&lt;=11200000),1.75,IF(AND(K11&gt;11200001,K11&lt;=12050000),2,IF(AND(K11&gt;12050001,K11&lt;=12950000),3,IF(AND(K11&gt;12950001,K11&lt;=14150000),4,IF(AND(K11&gt;14150001,K11&lt;=15550000),5,IF(AND(K11&gt;15550001,K11&lt;=17050000),6,IF(AND(K11&gt;17050001,K11&lt;=19500000),7,IF(AND(K11&gt;19500001,K11&lt;=22700000),8,IF(AND(K11&gt;22700001,K11&lt;=26600000),9,IF(AND(K11&gt;26600001,K11&lt;=28100000),10,IF(AND(K11&gt;28100001,K11&lt;=30100000),11,IF(AND(K11&gt;30100001,K11&lt;=32600000),12,IF(AND(K11&gt;32600001,K11&lt;=35400000),13,IF(AND(K11&gt;35400001,K11&lt;=38900000),14,IF(AND(K11&gt;38900001,K11&lt;=43000000),15,IF(AND(K11&gt;43000001,K11&lt;=47400000),16,IF(AND(K11&gt;47400001,K11&lt;=51200000),17,IF(AND(K11&gt;51200001,K11&lt;=55800000),18,IF(AND(K11&gt;55800001,K11&lt;=60400000),19,IF(AND(K11&gt;60400001,K11&lt;=66700000),20,IF(AND(K11&gt;66700001,K11&lt;=74500000),21,IF(AND(K11&gt;74500001,K11&lt;=83200000),22,IF(AND(K11&gt;83200001,K11&lt;=95600000),23,IF(AND(K11&gt;95600001,K11&lt;=110000000),24,IF(AND(K11&gt;110000001,K11&lt;=134000000),25,IF(AND(K11&gt;134000001,K11&lt;=169000000),26,IF(AND(K11&gt;169000001,K11&lt;=221000000),27,IF(AND(K11&gt;221000001,K11&lt;=390000000),28,IF(AND(K11&gt;390000001,K11&lt;=463000000),29,IF(AND(K11&gt;463000001,K11&lt;=561000000),30,IF(AND(K11&gt;561000001,K11&lt;=709000000),31,IF(AND(K11&gt;709000001,K11&lt;=965000000),32,IF(AND(K11&gt;965000001,K11&lt;=1419000000),33,34))))))))))))))))))))))))))))))))))))))))</f>
        <v>0.5</v>
      </c>
    </row>
  </sheetData>
  <dataValidations count="1">
    <dataValidation type="list" allowBlank="1" showInputMessage="1" showErrorMessage="1" sqref="J5:J11" xr:uid="{00000000-0002-0000-0000-000000000000}">
      <formula1>"21-100-01,21-100-02,21-100-32"</formula1>
    </dataValidation>
  </dataValidations>
  <pageMargins left="0.7" right="0.7" top="0.75" bottom="0.75" header="0.3" footer="0.3"/>
  <pageSetup orientation="portrait" r:id="rId1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REF!$C$2:$C$13</xm:f>
          </x14:formula1>
          <xm:sqref>G5:G11</xm:sqref>
        </x14:dataValidation>
        <x14:dataValidation type="list" allowBlank="1" showInputMessage="1" showErrorMessage="1" xr:uid="{00000000-0002-0000-0000-000002000000}">
          <x14:formula1>
            <xm:f>REF!$D$2:$D$4</xm:f>
          </x14:formula1>
          <xm:sqref>I5:I11</xm:sqref>
        </x14:dataValidation>
        <x14:dataValidation type="list" allowBlank="1" showInputMessage="1" showErrorMessage="1" xr:uid="{00000000-0002-0000-0000-000003000000}">
          <x14:formula1>
            <xm:f>REF!$B$2:$B$3</xm:f>
          </x14:formula1>
          <xm:sqref>D5:D11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Normal="100" workbookViewId="0">
      <selection activeCell="E7" sqref="E7"/>
    </sheetView>
  </sheetViews>
  <sheetFormatPr defaultRowHeight="14.5" x14ac:dyDescent="0.35"/>
  <cols>
    <col min="1" max="1" width="17.36328125" bestFit="1" customWidth="1"/>
    <col min="2" max="2" width="24.54296875" bestFit="1" customWidth="1"/>
    <col min="3" max="3" width="67.81640625" bestFit="1" customWidth="1"/>
    <col min="4" max="4" width="23.36328125" bestFit="1" customWidth="1"/>
    <col min="5" max="5" width="100.7265625" customWidth="1"/>
    <col min="6" max="6" width="105.26953125" bestFit="1" customWidth="1"/>
  </cols>
  <sheetData>
    <row r="1" spans="1:6" x14ac:dyDescent="0.35">
      <c r="A1" s="4" t="s">
        <v>39</v>
      </c>
      <c r="B1" s="4" t="s">
        <v>40</v>
      </c>
      <c r="C1" s="4" t="s">
        <v>41</v>
      </c>
      <c r="D1" s="4" t="s">
        <v>42</v>
      </c>
      <c r="E1" s="4" t="s">
        <v>78</v>
      </c>
      <c r="F1" s="4" t="s">
        <v>43</v>
      </c>
    </row>
    <row r="2" spans="1:6" x14ac:dyDescent="0.35">
      <c r="A2" t="s">
        <v>0</v>
      </c>
      <c r="B2" t="s">
        <v>44</v>
      </c>
      <c r="C2" t="s">
        <v>45</v>
      </c>
      <c r="D2" s="5" t="s">
        <v>38</v>
      </c>
      <c r="E2" s="9" t="s">
        <v>79</v>
      </c>
    </row>
    <row r="3" spans="1:6" x14ac:dyDescent="0.35">
      <c r="A3" t="s">
        <v>1</v>
      </c>
      <c r="B3" t="s">
        <v>46</v>
      </c>
      <c r="C3" t="s">
        <v>47</v>
      </c>
      <c r="D3" s="5" t="s">
        <v>48</v>
      </c>
      <c r="E3" s="5"/>
    </row>
    <row r="4" spans="1:6" x14ac:dyDescent="0.35">
      <c r="A4" t="s">
        <v>2</v>
      </c>
      <c r="B4" t="s">
        <v>49</v>
      </c>
      <c r="C4" t="s">
        <v>47</v>
      </c>
      <c r="D4" s="5" t="s">
        <v>50</v>
      </c>
      <c r="E4" s="5"/>
    </row>
    <row r="5" spans="1:6" x14ac:dyDescent="0.35">
      <c r="A5" t="s">
        <v>3</v>
      </c>
      <c r="B5" t="s">
        <v>51</v>
      </c>
      <c r="C5" t="s">
        <v>52</v>
      </c>
      <c r="D5" s="6" t="s">
        <v>13</v>
      </c>
      <c r="E5" s="6"/>
    </row>
    <row r="6" spans="1:6" x14ac:dyDescent="0.35">
      <c r="A6" t="s">
        <v>30</v>
      </c>
      <c r="B6" t="s">
        <v>53</v>
      </c>
      <c r="C6" t="s">
        <v>54</v>
      </c>
      <c r="D6" s="5" t="s">
        <v>55</v>
      </c>
      <c r="E6" s="11" t="s">
        <v>82</v>
      </c>
    </row>
    <row r="7" spans="1:6" x14ac:dyDescent="0.35">
      <c r="A7" t="s">
        <v>4</v>
      </c>
      <c r="B7" t="s">
        <v>56</v>
      </c>
      <c r="C7" t="s">
        <v>57</v>
      </c>
      <c r="D7" s="5"/>
      <c r="E7" s="5"/>
    </row>
    <row r="8" spans="1:6" x14ac:dyDescent="0.35">
      <c r="A8" t="s">
        <v>5</v>
      </c>
      <c r="B8" t="s">
        <v>58</v>
      </c>
      <c r="C8" t="s">
        <v>59</v>
      </c>
      <c r="D8" s="6" t="s">
        <v>18</v>
      </c>
      <c r="E8" s="6"/>
    </row>
    <row r="9" spans="1:6" x14ac:dyDescent="0.35">
      <c r="A9" t="s">
        <v>6</v>
      </c>
      <c r="B9" t="s">
        <v>60</v>
      </c>
      <c r="C9" t="s">
        <v>61</v>
      </c>
      <c r="D9" s="6" t="s">
        <v>62</v>
      </c>
      <c r="E9" s="6"/>
    </row>
    <row r="10" spans="1:6" x14ac:dyDescent="0.35">
      <c r="A10" t="s">
        <v>7</v>
      </c>
      <c r="B10" t="s">
        <v>63</v>
      </c>
      <c r="C10" t="s">
        <v>64</v>
      </c>
      <c r="D10" s="5" t="s">
        <v>27</v>
      </c>
      <c r="E10" s="5"/>
    </row>
    <row r="11" spans="1:6" x14ac:dyDescent="0.35">
      <c r="A11" t="s">
        <v>8</v>
      </c>
      <c r="B11" t="s">
        <v>65</v>
      </c>
      <c r="C11" t="s">
        <v>66</v>
      </c>
      <c r="D11" s="5" t="s">
        <v>29</v>
      </c>
      <c r="E11" s="5"/>
    </row>
    <row r="12" spans="1:6" x14ac:dyDescent="0.35">
      <c r="A12" t="s">
        <v>9</v>
      </c>
      <c r="B12" t="s">
        <v>67</v>
      </c>
      <c r="C12" t="s">
        <v>68</v>
      </c>
      <c r="D12" s="6">
        <v>10000000</v>
      </c>
      <c r="E12" s="6"/>
    </row>
    <row r="13" spans="1:6" x14ac:dyDescent="0.35">
      <c r="A13" t="s">
        <v>10</v>
      </c>
      <c r="B13" t="s">
        <v>69</v>
      </c>
      <c r="C13" t="s">
        <v>70</v>
      </c>
      <c r="D13" s="5">
        <v>2</v>
      </c>
      <c r="E13" s="9" t="s">
        <v>81</v>
      </c>
      <c r="F13" t="s">
        <v>71</v>
      </c>
    </row>
    <row r="14" spans="1:6" x14ac:dyDescent="0.35">
      <c r="A14" t="s">
        <v>11</v>
      </c>
      <c r="B14" t="s">
        <v>72</v>
      </c>
      <c r="C14" t="s">
        <v>73</v>
      </c>
      <c r="D14" s="5" t="s">
        <v>74</v>
      </c>
      <c r="E14" s="5"/>
    </row>
    <row r="15" spans="1:6" x14ac:dyDescent="0.35">
      <c r="A15" t="s">
        <v>12</v>
      </c>
      <c r="B15" t="s">
        <v>75</v>
      </c>
      <c r="C15" t="s">
        <v>76</v>
      </c>
      <c r="D15" s="7">
        <v>45673</v>
      </c>
      <c r="E15" s="10" t="s">
        <v>80</v>
      </c>
      <c r="F15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3"/>
  <sheetViews>
    <sheetView workbookViewId="0">
      <selection activeCell="F5" sqref="F5"/>
    </sheetView>
  </sheetViews>
  <sheetFormatPr defaultRowHeight="14.5" x14ac:dyDescent="0.35"/>
  <cols>
    <col min="6" max="6" width="16.54296875" bestFit="1" customWidth="1"/>
    <col min="7" max="7" width="156.1796875" bestFit="1" customWidth="1"/>
  </cols>
  <sheetData>
    <row r="1" spans="2:7" x14ac:dyDescent="0.35">
      <c r="F1" t="s">
        <v>8</v>
      </c>
      <c r="G1" t="s">
        <v>32</v>
      </c>
    </row>
    <row r="2" spans="2:7" x14ac:dyDescent="0.35">
      <c r="B2" t="s">
        <v>13</v>
      </c>
      <c r="C2" t="s">
        <v>15</v>
      </c>
      <c r="D2" t="s">
        <v>27</v>
      </c>
      <c r="F2" t="s">
        <v>29</v>
      </c>
      <c r="G2" t="s">
        <v>33</v>
      </c>
    </row>
    <row r="3" spans="2:7" x14ac:dyDescent="0.35">
      <c r="B3" t="s">
        <v>14</v>
      </c>
      <c r="C3" t="s">
        <v>16</v>
      </c>
      <c r="D3" t="s">
        <v>28</v>
      </c>
      <c r="F3" t="s">
        <v>36</v>
      </c>
      <c r="G3" t="s">
        <v>34</v>
      </c>
    </row>
    <row r="4" spans="2:7" x14ac:dyDescent="0.35">
      <c r="C4" t="s">
        <v>17</v>
      </c>
      <c r="D4" t="s">
        <v>31</v>
      </c>
      <c r="F4" t="s">
        <v>37</v>
      </c>
      <c r="G4" t="s">
        <v>35</v>
      </c>
    </row>
    <row r="5" spans="2:7" x14ac:dyDescent="0.35">
      <c r="C5" t="s">
        <v>18</v>
      </c>
    </row>
    <row r="6" spans="2:7" x14ac:dyDescent="0.35">
      <c r="C6" t="s">
        <v>19</v>
      </c>
    </row>
    <row r="7" spans="2:7" x14ac:dyDescent="0.35">
      <c r="C7" t="s">
        <v>20</v>
      </c>
    </row>
    <row r="8" spans="2:7" x14ac:dyDescent="0.35">
      <c r="C8" t="s">
        <v>21</v>
      </c>
    </row>
    <row r="9" spans="2:7" x14ac:dyDescent="0.35">
      <c r="C9" t="s">
        <v>22</v>
      </c>
    </row>
    <row r="10" spans="2:7" x14ac:dyDescent="0.35">
      <c r="C10" t="s">
        <v>23</v>
      </c>
    </row>
    <row r="11" spans="2:7" x14ac:dyDescent="0.35">
      <c r="C11" t="s">
        <v>24</v>
      </c>
    </row>
    <row r="12" spans="2:7" x14ac:dyDescent="0.35">
      <c r="C12" t="s">
        <v>25</v>
      </c>
    </row>
    <row r="13" spans="2:7" x14ac:dyDescent="0.35">
      <c r="C13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BPMP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PAJAK</dc:creator>
  <cp:lastModifiedBy>User</cp:lastModifiedBy>
  <cp:lastPrinted>2025-05-05T01:19:24Z</cp:lastPrinted>
  <dcterms:created xsi:type="dcterms:W3CDTF">2023-02-03T06:28:27Z</dcterms:created>
  <dcterms:modified xsi:type="dcterms:W3CDTF">2025-06-10T05:18:44Z</dcterms:modified>
</cp:coreProperties>
</file>